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- 2018\NPC -YPI\"/>
    </mc:Choice>
  </mc:AlternateContent>
  <xr:revisionPtr revIDLastSave="0" documentId="10_ncr:100000_{D20B0FC8-1C94-4E89-9593-9B70D9D5FAC9}" xr6:coauthVersionLast="31" xr6:coauthVersionMax="31" xr10:uidLastSave="{00000000-0000-0000-0000-000000000000}"/>
  <bookViews>
    <workbookView xWindow="0" yWindow="0" windowWidth="20496" windowHeight="7632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Sheet1!$A$1:$F$69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J10" i="2" s="1"/>
  <c r="G12" i="2"/>
  <c r="J12" i="2" s="1"/>
  <c r="G7" i="2"/>
  <c r="F13" i="2"/>
  <c r="F11" i="2"/>
  <c r="F10" i="2"/>
  <c r="F9" i="2"/>
  <c r="F8" i="2"/>
  <c r="F7" i="2"/>
  <c r="I13" i="2"/>
  <c r="I9" i="2"/>
  <c r="H9" i="2"/>
  <c r="H10" i="2"/>
  <c r="H13" i="2"/>
  <c r="H7" i="2"/>
  <c r="D15" i="2"/>
  <c r="D14" i="2"/>
  <c r="D16" i="2" s="1"/>
  <c r="E13" i="2"/>
  <c r="E12" i="2"/>
  <c r="E11" i="2"/>
  <c r="E10" i="2"/>
  <c r="E9" i="2"/>
  <c r="E8" i="2"/>
  <c r="E7" i="2"/>
  <c r="E14" i="2" s="1"/>
  <c r="C8" i="2"/>
  <c r="I8" i="2" s="1"/>
  <c r="C9" i="2"/>
  <c r="C10" i="2"/>
  <c r="I10" i="2" s="1"/>
  <c r="C11" i="2"/>
  <c r="H11" i="2" s="1"/>
  <c r="C12" i="2"/>
  <c r="I12" i="2" s="1"/>
  <c r="C13" i="2"/>
  <c r="C7" i="2"/>
  <c r="I7" i="2" s="1"/>
  <c r="E15" i="2" l="1"/>
  <c r="E16" i="2"/>
  <c r="J8" i="2"/>
  <c r="J9" i="2"/>
  <c r="K9" i="2" s="1"/>
  <c r="K10" i="2"/>
  <c r="J7" i="2"/>
  <c r="F14" i="2"/>
  <c r="G13" i="2"/>
  <c r="J13" i="2" s="1"/>
  <c r="K13" i="2" s="1"/>
  <c r="G9" i="2"/>
  <c r="H12" i="2"/>
  <c r="K12" i="2" s="1"/>
  <c r="H8" i="2"/>
  <c r="H14" i="2" s="1"/>
  <c r="I11" i="2"/>
  <c r="I14" i="2" s="1"/>
  <c r="G8" i="2"/>
  <c r="G14" i="2" s="1"/>
  <c r="C14" i="2"/>
  <c r="K7" i="2"/>
  <c r="G11" i="2"/>
  <c r="J11" i="2" s="1"/>
  <c r="B14" i="2"/>
  <c r="H16" i="2" l="1"/>
  <c r="H15" i="2"/>
  <c r="I15" i="2"/>
  <c r="I16" i="2"/>
  <c r="G15" i="2"/>
  <c r="G16" i="2" s="1"/>
  <c r="K8" i="2"/>
  <c r="K14" i="2" s="1"/>
  <c r="F16" i="2"/>
  <c r="F15" i="2"/>
  <c r="K11" i="2"/>
  <c r="C15" i="2"/>
  <c r="C16" i="2" s="1"/>
  <c r="J14" i="2"/>
  <c r="B15" i="2"/>
  <c r="K15" i="2" l="1"/>
  <c r="K16" i="2" s="1"/>
  <c r="J15" i="2"/>
  <c r="J16" i="2"/>
  <c r="B16" i="2"/>
</calcChain>
</file>

<file path=xl/sharedStrings.xml><?xml version="1.0" encoding="utf-8"?>
<sst xmlns="http://schemas.openxmlformats.org/spreadsheetml/2006/main" count="112" uniqueCount="108">
  <si>
    <t>Annex D - PBF project budget</t>
  </si>
  <si>
    <t>Outcome/ Output number</t>
  </si>
  <si>
    <t>Outcome/ output/ activity formulation:</t>
  </si>
  <si>
    <t xml:space="preserve">OUTCOME 1: </t>
  </si>
  <si>
    <t>Output 1.1:</t>
  </si>
  <si>
    <t>Activity 1.1.1:</t>
  </si>
  <si>
    <t>Activity 1.1.2:</t>
  </si>
  <si>
    <t>Activity 1.1.3:</t>
  </si>
  <si>
    <t>Output 1.2:</t>
  </si>
  <si>
    <t>Activity 1.2.1:</t>
  </si>
  <si>
    <t>Activity 1.2.2:</t>
  </si>
  <si>
    <t>Activity 1.2.3:</t>
  </si>
  <si>
    <t>Output 1.3:</t>
  </si>
  <si>
    <t>Activity 1.3.1:</t>
  </si>
  <si>
    <t>Activity 1.3.2:</t>
  </si>
  <si>
    <t>Activity 1.3.3:</t>
  </si>
  <si>
    <t xml:space="preserve">OUTCOME 2: </t>
  </si>
  <si>
    <t>Output 2.1:</t>
  </si>
  <si>
    <t>Activity 2.1.1:</t>
  </si>
  <si>
    <t>Activity 2.1.2:</t>
  </si>
  <si>
    <t>Activity 2.1.3:</t>
  </si>
  <si>
    <t>Output 2.2:</t>
  </si>
  <si>
    <t>Activity 2.2.1:</t>
  </si>
  <si>
    <t>Activity 2.2.2:</t>
  </si>
  <si>
    <t>Activity 2.2.3:</t>
  </si>
  <si>
    <t>Output 2.3:</t>
  </si>
  <si>
    <t>Activity 2.3.1:</t>
  </si>
  <si>
    <t>Activity 2.3.2:</t>
  </si>
  <si>
    <t>Activity 2.3.3:</t>
  </si>
  <si>
    <t>OUTCOME 3:</t>
  </si>
  <si>
    <t>Output 3.1:</t>
  </si>
  <si>
    <t>Activity 3.1.1:</t>
  </si>
  <si>
    <t>Activity 3.1.2:</t>
  </si>
  <si>
    <t>Activity 3.1.3:</t>
  </si>
  <si>
    <t>Output 3.2:</t>
  </si>
  <si>
    <t>Activity 3.2.1:</t>
  </si>
  <si>
    <t>Activity 3.2.2:</t>
  </si>
  <si>
    <t>Activity 3.2.3:</t>
  </si>
  <si>
    <t>Output 3.3:</t>
  </si>
  <si>
    <t>Activity 3.3.1:</t>
  </si>
  <si>
    <t>Activity 3.3.2:</t>
  </si>
  <si>
    <t>Activity 3.3.3:</t>
  </si>
  <si>
    <t>OUTCOME 4:</t>
  </si>
  <si>
    <t>Output 4.1:</t>
  </si>
  <si>
    <t>Activity 4.1.1:</t>
  </si>
  <si>
    <t>Activity 4.1.2:</t>
  </si>
  <si>
    <t>Activity 4.1.3:</t>
  </si>
  <si>
    <t>Output 4.2:</t>
  </si>
  <si>
    <t>Activity 4.2.1:</t>
  </si>
  <si>
    <t>Activity 4.2.2:</t>
  </si>
  <si>
    <t>Activity 4.2.3:</t>
  </si>
  <si>
    <t>Output 4.3:</t>
  </si>
  <si>
    <t>Activity 4.3.1:</t>
  </si>
  <si>
    <t>Activity 4.3.2:</t>
  </si>
  <si>
    <t>Activity 4.3.3:</t>
  </si>
  <si>
    <t>TOTAL $ FOR OUTCOME 4:</t>
  </si>
  <si>
    <t xml:space="preserve"> </t>
  </si>
  <si>
    <t>Percent of budget for each output reserved for direct action on gender eqaulity (if any):</t>
  </si>
  <si>
    <t>Any remarks (e.g. on types of inputs provided or budget justification, for example if high TA or travel costs)</t>
  </si>
  <si>
    <t>CATEGORIES</t>
  </si>
  <si>
    <t>TOTAL</t>
  </si>
  <si>
    <t>Tranche 1 (70%)</t>
  </si>
  <si>
    <t>Tranche 2 (30%)</t>
  </si>
  <si>
    <t>1. Staff and other personnel</t>
  </si>
  <si>
    <t>2. Supplies, Commodities, Materials</t>
  </si>
  <si>
    <t>3. Equipment, Vehicles, and Furniture (including Depreciation)</t>
  </si>
  <si>
    <t>4. Contractual services</t>
  </si>
  <si>
    <t>5.Travel</t>
  </si>
  <si>
    <t>6. Transfers and Grants to Counterparts</t>
  </si>
  <si>
    <t>7. General Operating and other Direct Costs</t>
  </si>
  <si>
    <t>Sub-Total Project Costs</t>
  </si>
  <si>
    <t>8. Indirect Support Costs (must be 7%)</t>
  </si>
  <si>
    <t>Total tranche 1</t>
  </si>
  <si>
    <t>PROJECT TOTAL</t>
  </si>
  <si>
    <t>Total tranche 2</t>
  </si>
  <si>
    <t>Note: If this is a budget revision, insert extra columns to show budget changes.</t>
  </si>
  <si>
    <t>Project personnel costs if not included in activities above</t>
  </si>
  <si>
    <t>Project operational costs if not included in activities above</t>
  </si>
  <si>
    <t>Project M&amp;E budget</t>
  </si>
  <si>
    <t>Table 2 - PBF project budget by UN cost category</t>
  </si>
  <si>
    <t>Table 1 - PBF project budget by Outcome, output and activity</t>
  </si>
  <si>
    <r>
      <t xml:space="preserve">Budget by recipient organization in USD - </t>
    </r>
    <r>
      <rPr>
        <sz val="12"/>
        <color rgb="FFFF0000"/>
        <rFont val="Times New Roman"/>
        <family val="1"/>
      </rPr>
      <t>Please add a new column for each recipient organization</t>
    </r>
  </si>
  <si>
    <t>Level of expenditure/ commitments in USD (to provide at time of project progress reporting):</t>
  </si>
  <si>
    <t>Establish a human rights clinic at the University of Jaffna Law Faculty</t>
  </si>
  <si>
    <t>Foster curriculum change in the law degree at the University of Jaffna</t>
  </si>
  <si>
    <t>Provide short interactive law courses on transitional justice, including a session on women and transitional justice, to law students at the Law Faculties of Jaffna, Colombo and Peradeniya Universities.</t>
  </si>
  <si>
    <t>Deliver trainings on transitional justice, including women and transitional justice, and reconciliation to universities in Sri Lanka.</t>
  </si>
  <si>
    <t>Engage with student bodies at universities in Sri Lanka to foster self-led reconciliation initiatives.</t>
  </si>
  <si>
    <t>: Hold Transitional Justice Champions meeting networking youth internal mediators (youth leaders, human rights clinic students, leaders of student body initiatives) with transitional justice policy-makers</t>
  </si>
  <si>
    <t>Provide a training to youth leaders at 21 DIRCs on transitional justice.</t>
  </si>
  <si>
    <t>Support the youth leaders to deliver information sessions to youth CSOs through the trained youth leader.</t>
  </si>
  <si>
    <t>Oversee an island-wide survey of youth membership of CSOs and student bodies on their concerns and questions on transitional justice and analyze the survey responses and draft a transitional justice FAQs documents accordingly</t>
  </si>
  <si>
    <t xml:space="preserve">Training expenses including Meals ,Accomadation Particpants and staff,Resource materials and and personal costs. </t>
  </si>
  <si>
    <t xml:space="preserve">Training expenses includes Meals ,Accomadation Particpants and staff,Resource materials and and personal costs. </t>
  </si>
  <si>
    <t>Amount Recipient  Agency National Peace Council of Sri Lanka</t>
  </si>
  <si>
    <t>Tranche 1 (30%)</t>
  </si>
  <si>
    <t>Tranche 2 (70%)</t>
  </si>
  <si>
    <t>Tranche 3 (70%)</t>
  </si>
  <si>
    <t>Tranche 3 (30%)</t>
  </si>
  <si>
    <t>Total tranche 3</t>
  </si>
  <si>
    <t xml:space="preserve">Training expenses includes Meals,Resource materials and and personal costs. </t>
  </si>
  <si>
    <t>Harward Study Tour expenses / Per diem/Transporation.</t>
  </si>
  <si>
    <t>TOTAL $ FOR OUTCOME 2:                                                          181,954.85                                                              63,618.25</t>
  </si>
  <si>
    <t>TOTAL $ FOR OUTCOME 3:                                                             82,295.86                                                            79,432.18</t>
  </si>
  <si>
    <t>TOTAL $ FOR OUTCOME 1:                                                           136,187.12                                                               93,251.00</t>
  </si>
  <si>
    <t>SUB-TOTAL PROJECT BUDGET:                                                  424,437.83                                                               240,501.43</t>
  </si>
  <si>
    <t>Indirect support costs (7%):                                                                     29,710.65                                                                  16,835.10</t>
  </si>
  <si>
    <t>TOTAL PROJECT BUDGET:                                                           454,414.48                                                               257,336.53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</si>
</sst>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5" fillId="4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0" borderId="4" xfId="0" applyFont="1" applyBorder="1" applyAlignment="1">
      <alignment vertical="center" wrapText="1"/>
    </xf>
    <xf numFmtId="0" fontId="9" fillId="0" borderId="0" xfId="0" applyFont="1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3" fontId="1" fillId="0" borderId="4" xfId="1" applyFont="1" applyBorder="1" applyAlignment="1">
      <alignment vertical="center" wrapText="1"/>
    </xf>
    <xf numFmtId="9" fontId="1" fillId="0" borderId="4" xfId="2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43" fontId="6" fillId="0" borderId="10" xfId="1" applyFont="1" applyBorder="1" applyAlignment="1">
      <alignment horizontal="right" vertical="center" wrapText="1"/>
    </xf>
    <xf numFmtId="2" fontId="6" fillId="0" borderId="10" xfId="0" applyNumberFormat="1" applyFont="1" applyBorder="1" applyAlignment="1">
      <alignment horizontal="right" vertical="center" wrapText="1"/>
    </xf>
    <xf numFmtId="43" fontId="6" fillId="4" borderId="10" xfId="0" applyNumberFormat="1" applyFont="1" applyFill="1" applyBorder="1" applyAlignment="1">
      <alignment horizontal="right" vertical="center" wrapText="1"/>
    </xf>
    <xf numFmtId="43" fontId="6" fillId="0" borderId="10" xfId="0" applyNumberFormat="1" applyFont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view="pageBreakPreview" zoomScaleSheetLayoutView="100" workbookViewId="0">
      <selection activeCell="A69" sqref="A1:F69"/>
    </sheetView>
  </sheetViews>
  <sheetFormatPr defaultRowHeight="14.4" x14ac:dyDescent="0.3"/>
  <cols>
    <col min="1" max="1" width="24" customWidth="1"/>
    <col min="2" max="2" width="24.6640625" customWidth="1"/>
    <col min="3" max="3" width="25.5546875" customWidth="1"/>
    <col min="4" max="5" width="22.5546875" customWidth="1"/>
    <col min="6" max="6" width="20.88671875" customWidth="1"/>
    <col min="7" max="7" width="22.6640625" customWidth="1"/>
    <col min="8" max="10" width="28.6640625" customWidth="1"/>
    <col min="11" max="11" width="34.109375" customWidth="1"/>
  </cols>
  <sheetData>
    <row r="1" spans="1:6" ht="21" x14ac:dyDescent="0.4">
      <c r="A1" s="15" t="s">
        <v>0</v>
      </c>
      <c r="B1" s="13"/>
    </row>
    <row r="2" spans="1:6" ht="15.6" x14ac:dyDescent="0.3">
      <c r="A2" s="6"/>
      <c r="B2" s="6"/>
    </row>
    <row r="3" spans="1:6" ht="15.6" x14ac:dyDescent="0.3">
      <c r="A3" s="6" t="s">
        <v>75</v>
      </c>
      <c r="B3" s="6"/>
    </row>
    <row r="5" spans="1:6" ht="15.6" x14ac:dyDescent="0.3">
      <c r="A5" s="6" t="s">
        <v>80</v>
      </c>
    </row>
    <row r="6" spans="1:6" ht="15" thickBot="1" x14ac:dyDescent="0.35"/>
    <row r="7" spans="1:6" ht="138.75" customHeight="1" thickBot="1" x14ac:dyDescent="0.35">
      <c r="A7" s="1" t="s">
        <v>1</v>
      </c>
      <c r="B7" s="2" t="s">
        <v>2</v>
      </c>
      <c r="C7" s="2" t="s">
        <v>81</v>
      </c>
      <c r="D7" s="2" t="s">
        <v>57</v>
      </c>
      <c r="E7" s="16" t="s">
        <v>82</v>
      </c>
      <c r="F7" s="2" t="s">
        <v>58</v>
      </c>
    </row>
    <row r="8" spans="1:6" ht="16.2" thickBot="1" x14ac:dyDescent="0.35">
      <c r="A8" s="35" t="s">
        <v>3</v>
      </c>
      <c r="B8" s="36"/>
      <c r="C8" s="36"/>
      <c r="D8" s="36"/>
      <c r="E8" s="36"/>
      <c r="F8" s="37"/>
    </row>
    <row r="9" spans="1:6" ht="49.5" customHeight="1" thickBot="1" x14ac:dyDescent="0.35">
      <c r="A9" s="3" t="s">
        <v>4</v>
      </c>
      <c r="B9" s="25" t="s">
        <v>83</v>
      </c>
      <c r="C9" s="21">
        <v>47665.120000000003</v>
      </c>
      <c r="D9" s="19">
        <v>0.5</v>
      </c>
      <c r="E9" s="18">
        <v>35860</v>
      </c>
      <c r="F9" s="4" t="s">
        <v>101</v>
      </c>
    </row>
    <row r="10" spans="1:6" ht="16.2" thickBot="1" x14ac:dyDescent="0.35">
      <c r="A10" s="5" t="s">
        <v>5</v>
      </c>
      <c r="B10" s="4"/>
      <c r="C10" s="4"/>
      <c r="D10" s="20"/>
      <c r="E10" s="4"/>
      <c r="F10" s="4"/>
    </row>
    <row r="11" spans="1:6" ht="16.2" thickBot="1" x14ac:dyDescent="0.35">
      <c r="A11" s="5" t="s">
        <v>6</v>
      </c>
      <c r="B11" s="4"/>
      <c r="C11" s="4"/>
      <c r="D11" s="20"/>
      <c r="E11" s="4"/>
      <c r="F11" s="4"/>
    </row>
    <row r="12" spans="1:6" ht="16.2" thickBot="1" x14ac:dyDescent="0.35">
      <c r="A12" s="5" t="s">
        <v>7</v>
      </c>
      <c r="B12" s="4"/>
      <c r="C12" s="4"/>
      <c r="D12" s="20"/>
      <c r="E12" s="4"/>
      <c r="F12" s="4"/>
    </row>
    <row r="13" spans="1:6" ht="40.799999999999997" thickBot="1" x14ac:dyDescent="0.35">
      <c r="A13" s="3" t="s">
        <v>8</v>
      </c>
      <c r="B13" s="25" t="s">
        <v>84</v>
      </c>
      <c r="C13" s="18">
        <v>10895</v>
      </c>
      <c r="D13" s="19">
        <v>0.5</v>
      </c>
      <c r="E13" s="4"/>
      <c r="F13" s="4"/>
    </row>
    <row r="14" spans="1:6" ht="16.2" thickBot="1" x14ac:dyDescent="0.35">
      <c r="A14" s="5" t="s">
        <v>9</v>
      </c>
      <c r="B14" s="4"/>
      <c r="C14" s="18"/>
      <c r="D14" s="4"/>
      <c r="E14" s="4"/>
      <c r="F14" s="4"/>
    </row>
    <row r="15" spans="1:6" ht="16.2" thickBot="1" x14ac:dyDescent="0.35">
      <c r="A15" s="5" t="s">
        <v>10</v>
      </c>
      <c r="B15" s="4"/>
      <c r="C15" s="18"/>
      <c r="D15" s="4"/>
      <c r="E15" s="4"/>
      <c r="F15" s="4"/>
    </row>
    <row r="16" spans="1:6" ht="16.2" thickBot="1" x14ac:dyDescent="0.35">
      <c r="A16" s="5" t="s">
        <v>11</v>
      </c>
      <c r="B16" s="4"/>
      <c r="C16" s="18"/>
      <c r="D16" s="4"/>
      <c r="E16" s="4"/>
      <c r="F16" s="4"/>
    </row>
    <row r="17" spans="1:6" ht="109.8" thickBot="1" x14ac:dyDescent="0.35">
      <c r="A17" s="3" t="s">
        <v>12</v>
      </c>
      <c r="B17" s="25" t="s">
        <v>85</v>
      </c>
      <c r="C17" s="18">
        <v>77627</v>
      </c>
      <c r="D17" s="19">
        <v>0.5</v>
      </c>
      <c r="E17" s="18">
        <v>57391</v>
      </c>
      <c r="F17" s="4" t="s">
        <v>92</v>
      </c>
    </row>
    <row r="18" spans="1:6" ht="16.2" thickBot="1" x14ac:dyDescent="0.35">
      <c r="A18" s="5" t="s">
        <v>13</v>
      </c>
      <c r="B18" s="4"/>
      <c r="C18" s="4"/>
      <c r="D18" s="4"/>
      <c r="E18" s="4"/>
      <c r="F18" s="4"/>
    </row>
    <row r="19" spans="1:6" ht="16.2" thickBot="1" x14ac:dyDescent="0.35">
      <c r="A19" s="5" t="s">
        <v>14</v>
      </c>
      <c r="B19" s="4"/>
      <c r="C19" s="4"/>
      <c r="D19" s="4"/>
      <c r="E19" s="4"/>
      <c r="F19" s="4"/>
    </row>
    <row r="20" spans="1:6" ht="16.2" thickBot="1" x14ac:dyDescent="0.35">
      <c r="A20" s="5" t="s">
        <v>15</v>
      </c>
      <c r="B20" s="4"/>
      <c r="C20" s="4"/>
      <c r="D20" s="4"/>
      <c r="E20" s="4"/>
      <c r="F20" s="4"/>
    </row>
    <row r="21" spans="1:6" ht="16.2" thickBot="1" x14ac:dyDescent="0.35">
      <c r="A21" s="35" t="s">
        <v>104</v>
      </c>
      <c r="B21" s="36"/>
      <c r="C21" s="36"/>
      <c r="D21" s="36"/>
      <c r="E21" s="36"/>
      <c r="F21" s="37"/>
    </row>
    <row r="22" spans="1:6" ht="16.2" thickBot="1" x14ac:dyDescent="0.35">
      <c r="A22" s="35" t="s">
        <v>16</v>
      </c>
      <c r="B22" s="36"/>
      <c r="C22" s="36"/>
      <c r="D22" s="36"/>
      <c r="E22" s="36"/>
      <c r="F22" s="37"/>
    </row>
    <row r="23" spans="1:6" ht="109.8" thickBot="1" x14ac:dyDescent="0.35">
      <c r="A23" s="3" t="s">
        <v>17</v>
      </c>
      <c r="B23" s="25" t="s">
        <v>86</v>
      </c>
      <c r="C23" s="23">
        <v>157837.98000000001</v>
      </c>
      <c r="D23" s="19">
        <v>0.5</v>
      </c>
      <c r="E23" s="23">
        <v>63618.25</v>
      </c>
      <c r="F23" s="4" t="s">
        <v>92</v>
      </c>
    </row>
    <row r="24" spans="1:6" ht="16.2" thickBot="1" x14ac:dyDescent="0.35">
      <c r="A24" s="5" t="s">
        <v>18</v>
      </c>
      <c r="B24" s="4"/>
      <c r="C24" s="4"/>
      <c r="D24" s="4"/>
      <c r="E24" s="4"/>
      <c r="F24" s="4"/>
    </row>
    <row r="25" spans="1:6" ht="16.2" thickBot="1" x14ac:dyDescent="0.35">
      <c r="A25" s="5" t="s">
        <v>19</v>
      </c>
      <c r="B25" s="4"/>
      <c r="C25" s="4"/>
      <c r="D25" s="4"/>
      <c r="E25" s="4"/>
      <c r="F25" s="4"/>
    </row>
    <row r="26" spans="1:6" ht="16.2" thickBot="1" x14ac:dyDescent="0.35">
      <c r="A26" s="5" t="s">
        <v>20</v>
      </c>
      <c r="B26" s="4"/>
      <c r="C26" s="4"/>
      <c r="D26" s="4"/>
      <c r="E26" s="4"/>
      <c r="F26" s="4"/>
    </row>
    <row r="27" spans="1:6" ht="54" thickBot="1" x14ac:dyDescent="0.35">
      <c r="A27" s="3" t="s">
        <v>21</v>
      </c>
      <c r="B27" s="25" t="s">
        <v>87</v>
      </c>
      <c r="C27" s="23">
        <v>3884.28</v>
      </c>
      <c r="D27" s="19">
        <v>0.5</v>
      </c>
      <c r="E27" s="4"/>
      <c r="F27" s="4"/>
    </row>
    <row r="28" spans="1:6" ht="16.2" thickBot="1" x14ac:dyDescent="0.35">
      <c r="A28" s="5" t="s">
        <v>22</v>
      </c>
      <c r="B28" s="4"/>
      <c r="C28" s="4"/>
      <c r="D28" s="4"/>
      <c r="E28" s="4"/>
      <c r="F28" s="4"/>
    </row>
    <row r="29" spans="1:6" ht="16.2" thickBot="1" x14ac:dyDescent="0.35">
      <c r="A29" s="5" t="s">
        <v>23</v>
      </c>
      <c r="B29" s="4"/>
      <c r="C29" s="4"/>
      <c r="D29" s="4"/>
      <c r="E29" s="4"/>
      <c r="F29" s="4"/>
    </row>
    <row r="30" spans="1:6" ht="16.2" thickBot="1" x14ac:dyDescent="0.35">
      <c r="A30" s="5" t="s">
        <v>24</v>
      </c>
      <c r="B30" s="4"/>
      <c r="C30" s="4"/>
      <c r="D30" s="4"/>
      <c r="E30" s="4"/>
      <c r="F30" s="4"/>
    </row>
    <row r="31" spans="1:6" ht="106.8" thickBot="1" x14ac:dyDescent="0.35">
      <c r="A31" s="3" t="s">
        <v>25</v>
      </c>
      <c r="B31" s="25" t="s">
        <v>88</v>
      </c>
      <c r="C31" s="23">
        <v>20232.59</v>
      </c>
      <c r="D31" s="19">
        <v>0.3</v>
      </c>
      <c r="E31" s="4"/>
      <c r="F31" s="4"/>
    </row>
    <row r="32" spans="1:6" ht="16.2" thickBot="1" x14ac:dyDescent="0.35">
      <c r="A32" s="5" t="s">
        <v>26</v>
      </c>
      <c r="B32" s="4"/>
      <c r="C32" s="4"/>
      <c r="D32" s="4"/>
      <c r="E32" s="4"/>
      <c r="F32" s="4"/>
    </row>
    <row r="33" spans="1:6" ht="48" customHeight="1" thickBot="1" x14ac:dyDescent="0.35">
      <c r="A33" s="5" t="s">
        <v>27</v>
      </c>
      <c r="B33" s="4"/>
      <c r="C33" s="4"/>
      <c r="D33" s="4"/>
      <c r="E33" s="4"/>
      <c r="F33" s="4"/>
    </row>
    <row r="34" spans="1:6" ht="16.2" thickBot="1" x14ac:dyDescent="0.35">
      <c r="A34" s="5" t="s">
        <v>28</v>
      </c>
      <c r="B34" s="4"/>
      <c r="C34" s="4"/>
      <c r="D34" s="4"/>
      <c r="E34" s="4"/>
      <c r="F34" s="4"/>
    </row>
    <row r="35" spans="1:6" ht="16.2" thickBot="1" x14ac:dyDescent="0.35">
      <c r="A35" s="35" t="s">
        <v>102</v>
      </c>
      <c r="B35" s="36"/>
      <c r="C35" s="36"/>
      <c r="D35" s="36"/>
      <c r="E35" s="36"/>
      <c r="F35" s="37"/>
    </row>
    <row r="36" spans="1:6" ht="16.2" thickBot="1" x14ac:dyDescent="0.35">
      <c r="A36" s="35" t="s">
        <v>29</v>
      </c>
      <c r="B36" s="36"/>
      <c r="C36" s="36"/>
      <c r="D36" s="37"/>
      <c r="E36" s="14"/>
      <c r="F36" s="4"/>
    </row>
    <row r="37" spans="1:6" ht="109.8" thickBot="1" x14ac:dyDescent="0.35">
      <c r="A37" s="3" t="s">
        <v>30</v>
      </c>
      <c r="B37" s="25" t="s">
        <v>89</v>
      </c>
      <c r="C37" s="23">
        <v>46488.2</v>
      </c>
      <c r="D37" s="19">
        <v>0.3</v>
      </c>
      <c r="E37" s="23">
        <v>75293.91</v>
      </c>
      <c r="F37" s="4" t="s">
        <v>93</v>
      </c>
    </row>
    <row r="38" spans="1:6" ht="16.2" thickBot="1" x14ac:dyDescent="0.35">
      <c r="A38" s="5" t="s">
        <v>31</v>
      </c>
      <c r="B38" s="4"/>
      <c r="C38" s="18"/>
      <c r="D38" s="4"/>
      <c r="E38" s="4"/>
      <c r="F38" s="4"/>
    </row>
    <row r="39" spans="1:6" ht="16.2" thickBot="1" x14ac:dyDescent="0.35">
      <c r="A39" s="5" t="s">
        <v>32</v>
      </c>
      <c r="B39" s="4"/>
      <c r="C39" s="18"/>
      <c r="D39" s="4"/>
      <c r="E39" s="4"/>
      <c r="F39" s="4"/>
    </row>
    <row r="40" spans="1:6" ht="16.2" thickBot="1" x14ac:dyDescent="0.35">
      <c r="A40" s="5" t="s">
        <v>33</v>
      </c>
      <c r="B40" s="4"/>
      <c r="C40" s="18"/>
      <c r="D40" s="19"/>
      <c r="E40" s="4"/>
      <c r="F40" s="4"/>
    </row>
    <row r="41" spans="1:6" ht="78.599999999999994" thickBot="1" x14ac:dyDescent="0.35">
      <c r="A41" s="3" t="s">
        <v>34</v>
      </c>
      <c r="B41" s="25" t="s">
        <v>90</v>
      </c>
      <c r="C41" s="23">
        <v>8410</v>
      </c>
      <c r="D41" s="19">
        <v>0.3</v>
      </c>
      <c r="E41" s="18">
        <v>4138.2700000000004</v>
      </c>
      <c r="F41" s="4" t="s">
        <v>100</v>
      </c>
    </row>
    <row r="42" spans="1:6" ht="16.2" thickBot="1" x14ac:dyDescent="0.35">
      <c r="A42" s="5" t="s">
        <v>35</v>
      </c>
      <c r="B42" s="4"/>
      <c r="C42" s="18"/>
      <c r="D42" s="19"/>
      <c r="E42" s="4"/>
      <c r="F42" s="4"/>
    </row>
    <row r="43" spans="1:6" ht="16.2" thickBot="1" x14ac:dyDescent="0.35">
      <c r="A43" s="5" t="s">
        <v>36</v>
      </c>
      <c r="B43" s="4"/>
      <c r="C43" s="18"/>
      <c r="D43" s="19"/>
      <c r="E43" s="4"/>
      <c r="F43" s="4"/>
    </row>
    <row r="44" spans="1:6" ht="16.2" thickBot="1" x14ac:dyDescent="0.35">
      <c r="A44" s="5" t="s">
        <v>37</v>
      </c>
      <c r="B44" s="4"/>
      <c r="C44" s="18"/>
      <c r="D44" s="19"/>
      <c r="E44" s="4"/>
      <c r="F44" s="4"/>
    </row>
    <row r="45" spans="1:6" ht="106.8" thickBot="1" x14ac:dyDescent="0.35">
      <c r="A45" s="3" t="s">
        <v>38</v>
      </c>
      <c r="B45" s="25" t="s">
        <v>91</v>
      </c>
      <c r="C45" s="23">
        <v>27397.66</v>
      </c>
      <c r="D45" s="19">
        <v>0.3</v>
      </c>
      <c r="E45" s="4"/>
      <c r="F45" s="4"/>
    </row>
    <row r="46" spans="1:6" ht="16.2" thickBot="1" x14ac:dyDescent="0.35">
      <c r="A46" s="5" t="s">
        <v>39</v>
      </c>
      <c r="B46" s="25"/>
      <c r="C46" s="4"/>
      <c r="D46" s="19"/>
      <c r="E46" s="4"/>
      <c r="F46" s="4"/>
    </row>
    <row r="47" spans="1:6" ht="16.2" thickBot="1" x14ac:dyDescent="0.35">
      <c r="A47" s="5" t="s">
        <v>40</v>
      </c>
      <c r="B47" s="4"/>
      <c r="C47" s="4"/>
      <c r="D47" s="4"/>
      <c r="E47" s="4"/>
      <c r="F47" s="4"/>
    </row>
    <row r="48" spans="1:6" ht="16.2" thickBot="1" x14ac:dyDescent="0.35">
      <c r="A48" s="5" t="s">
        <v>41</v>
      </c>
      <c r="B48" s="4"/>
      <c r="C48" s="4"/>
      <c r="D48" s="4"/>
      <c r="E48" s="4"/>
      <c r="F48" s="4"/>
    </row>
    <row r="49" spans="1:6" ht="16.2" thickBot="1" x14ac:dyDescent="0.35">
      <c r="A49" s="35" t="s">
        <v>103</v>
      </c>
      <c r="B49" s="36"/>
      <c r="C49" s="36"/>
      <c r="D49" s="36"/>
      <c r="E49" s="36"/>
      <c r="F49" s="37"/>
    </row>
    <row r="50" spans="1:6" ht="16.2" thickBot="1" x14ac:dyDescent="0.35">
      <c r="A50" s="35" t="s">
        <v>42</v>
      </c>
      <c r="B50" s="36"/>
      <c r="C50" s="36"/>
      <c r="D50" s="36"/>
      <c r="E50" s="36"/>
      <c r="F50" s="37"/>
    </row>
    <row r="51" spans="1:6" ht="16.2" thickBot="1" x14ac:dyDescent="0.35">
      <c r="A51" s="3" t="s">
        <v>43</v>
      </c>
      <c r="B51" s="4"/>
      <c r="C51" s="4"/>
      <c r="D51" s="4"/>
      <c r="E51" s="4"/>
      <c r="F51" s="4"/>
    </row>
    <row r="52" spans="1:6" ht="16.2" thickBot="1" x14ac:dyDescent="0.35">
      <c r="A52" s="5" t="s">
        <v>44</v>
      </c>
      <c r="B52" s="4"/>
      <c r="C52" s="4"/>
      <c r="D52" s="4"/>
      <c r="E52" s="4"/>
      <c r="F52" s="4"/>
    </row>
    <row r="53" spans="1:6" ht="16.2" thickBot="1" x14ac:dyDescent="0.35">
      <c r="A53" s="5" t="s">
        <v>45</v>
      </c>
      <c r="B53" s="4"/>
      <c r="C53" s="4"/>
      <c r="D53" s="4"/>
      <c r="E53" s="4"/>
      <c r="F53" s="4"/>
    </row>
    <row r="54" spans="1:6" ht="16.2" thickBot="1" x14ac:dyDescent="0.35">
      <c r="A54" s="5" t="s">
        <v>46</v>
      </c>
      <c r="B54" s="4"/>
      <c r="C54" s="4"/>
      <c r="D54" s="4"/>
      <c r="E54" s="4"/>
      <c r="F54" s="4"/>
    </row>
    <row r="55" spans="1:6" ht="16.2" thickBot="1" x14ac:dyDescent="0.35">
      <c r="A55" s="3" t="s">
        <v>47</v>
      </c>
      <c r="B55" s="4"/>
      <c r="C55" s="4"/>
      <c r="D55" s="4"/>
      <c r="E55" s="4"/>
      <c r="F55" s="4"/>
    </row>
    <row r="56" spans="1:6" ht="16.2" thickBot="1" x14ac:dyDescent="0.35">
      <c r="A56" s="5" t="s">
        <v>48</v>
      </c>
      <c r="B56" s="4"/>
      <c r="C56" s="4"/>
      <c r="D56" s="4"/>
      <c r="E56" s="4"/>
      <c r="F56" s="4"/>
    </row>
    <row r="57" spans="1:6" ht="16.2" thickBot="1" x14ac:dyDescent="0.35">
      <c r="A57" s="5" t="s">
        <v>49</v>
      </c>
      <c r="B57" s="4"/>
      <c r="C57" s="4"/>
      <c r="D57" s="4"/>
      <c r="E57" s="4"/>
      <c r="F57" s="4"/>
    </row>
    <row r="58" spans="1:6" ht="16.2" thickBot="1" x14ac:dyDescent="0.35">
      <c r="A58" s="5" t="s">
        <v>50</v>
      </c>
      <c r="B58" s="4"/>
      <c r="C58" s="4"/>
      <c r="D58" s="4"/>
      <c r="E58" s="4"/>
      <c r="F58" s="4"/>
    </row>
    <row r="59" spans="1:6" ht="16.2" thickBot="1" x14ac:dyDescent="0.35">
      <c r="A59" s="3" t="s">
        <v>51</v>
      </c>
      <c r="B59" s="4"/>
      <c r="C59" s="4"/>
      <c r="D59" s="4"/>
      <c r="E59" s="4"/>
      <c r="F59" s="4"/>
    </row>
    <row r="60" spans="1:6" ht="16.2" thickBot="1" x14ac:dyDescent="0.35">
      <c r="A60" s="5" t="s">
        <v>52</v>
      </c>
      <c r="B60" s="4"/>
      <c r="C60" s="4"/>
      <c r="D60" s="4"/>
      <c r="E60" s="4"/>
      <c r="F60" s="4"/>
    </row>
    <row r="61" spans="1:6" ht="16.2" thickBot="1" x14ac:dyDescent="0.35">
      <c r="A61" s="5" t="s">
        <v>53</v>
      </c>
      <c r="B61" s="4"/>
      <c r="C61" s="4"/>
      <c r="D61" s="4"/>
      <c r="E61" s="4"/>
      <c r="F61" s="4"/>
    </row>
    <row r="62" spans="1:6" ht="16.2" thickBot="1" x14ac:dyDescent="0.35">
      <c r="A62" s="5" t="s">
        <v>54</v>
      </c>
      <c r="B62" s="4"/>
      <c r="C62" s="4"/>
      <c r="D62" s="4"/>
      <c r="E62" s="4"/>
      <c r="F62" s="4"/>
    </row>
    <row r="63" spans="1:6" ht="16.2" thickBot="1" x14ac:dyDescent="0.35">
      <c r="A63" s="35" t="s">
        <v>55</v>
      </c>
      <c r="B63" s="36"/>
      <c r="C63" s="36"/>
      <c r="D63" s="36"/>
      <c r="E63" s="36"/>
      <c r="F63" s="37"/>
    </row>
    <row r="64" spans="1:6" ht="51.75" customHeight="1" thickBot="1" x14ac:dyDescent="0.35">
      <c r="A64" s="1" t="s">
        <v>76</v>
      </c>
      <c r="B64" s="17"/>
      <c r="C64" s="22"/>
      <c r="D64" s="17"/>
      <c r="E64" s="24"/>
      <c r="F64" s="17"/>
    </row>
    <row r="65" spans="1:6" ht="50.25" customHeight="1" thickBot="1" x14ac:dyDescent="0.35">
      <c r="A65" s="1" t="s">
        <v>77</v>
      </c>
      <c r="B65" s="17"/>
      <c r="C65" s="22"/>
      <c r="D65" s="17"/>
      <c r="E65" s="22"/>
      <c r="F65" s="17"/>
    </row>
    <row r="66" spans="1:6" ht="41.25" customHeight="1" thickBot="1" x14ac:dyDescent="0.35">
      <c r="A66" s="5" t="s">
        <v>78</v>
      </c>
      <c r="B66" s="4" t="s">
        <v>56</v>
      </c>
      <c r="C66" s="18">
        <v>24000</v>
      </c>
      <c r="D66" s="4"/>
      <c r="E66" s="18">
        <v>4200</v>
      </c>
      <c r="F66" s="4"/>
    </row>
    <row r="67" spans="1:6" ht="16.2" thickBot="1" x14ac:dyDescent="0.35">
      <c r="A67" s="35" t="s">
        <v>105</v>
      </c>
      <c r="B67" s="36"/>
      <c r="C67" s="36"/>
      <c r="D67" s="36"/>
      <c r="E67" s="36"/>
      <c r="F67" s="37"/>
    </row>
    <row r="68" spans="1:6" ht="16.2" thickBot="1" x14ac:dyDescent="0.35">
      <c r="A68" s="38" t="s">
        <v>106</v>
      </c>
      <c r="B68" s="39"/>
      <c r="C68" s="39"/>
      <c r="D68" s="39"/>
      <c r="E68" s="39"/>
      <c r="F68" s="40"/>
    </row>
    <row r="69" spans="1:6" ht="16.2" thickBot="1" x14ac:dyDescent="0.35">
      <c r="A69" s="35" t="s">
        <v>107</v>
      </c>
      <c r="B69" s="36"/>
      <c r="C69" s="36"/>
      <c r="D69" s="36"/>
      <c r="E69" s="36"/>
      <c r="F69" s="37"/>
    </row>
    <row r="75" spans="1:6" ht="25.5" customHeight="1" x14ac:dyDescent="0.3"/>
  </sheetData>
  <mergeCells count="11">
    <mergeCell ref="A49:F49"/>
    <mergeCell ref="A8:F8"/>
    <mergeCell ref="A21:F21"/>
    <mergeCell ref="A22:F22"/>
    <mergeCell ref="A35:F35"/>
    <mergeCell ref="A36:D36"/>
    <mergeCell ref="A50:F50"/>
    <mergeCell ref="A63:F63"/>
    <mergeCell ref="A67:F67"/>
    <mergeCell ref="A68:F68"/>
    <mergeCell ref="A69:F69"/>
  </mergeCells>
  <pageMargins left="0.7" right="0.7" top="0.75" bottom="0.75" header="0.3" footer="0.3"/>
  <pageSetup paperSize="9" scale="74" orientation="landscape" horizontalDpi="4294967295" verticalDpi="4294967295" r:id="rId1"/>
  <rowBreaks count="2" manualBreakCount="2">
    <brk id="35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workbookViewId="0">
      <selection activeCell="K16" sqref="A1:K16"/>
    </sheetView>
  </sheetViews>
  <sheetFormatPr defaultRowHeight="14.4" x14ac:dyDescent="0.3"/>
  <cols>
    <col min="1" max="1" width="15.5546875" customWidth="1"/>
    <col min="2" max="2" width="11.44140625" bestFit="1" customWidth="1"/>
    <col min="3" max="3" width="11" customWidth="1"/>
    <col min="4" max="4" width="10.6640625" bestFit="1" customWidth="1"/>
    <col min="5" max="5" width="9.6640625" bestFit="1" customWidth="1"/>
    <col min="6" max="7" width="10.44140625" bestFit="1" customWidth="1"/>
    <col min="8" max="11" width="10.6640625" bestFit="1" customWidth="1"/>
  </cols>
  <sheetData>
    <row r="1" spans="1:11" ht="15.6" x14ac:dyDescent="0.3">
      <c r="A1" s="6" t="s">
        <v>79</v>
      </c>
      <c r="B1" s="6"/>
      <c r="C1" s="6"/>
      <c r="D1" s="6"/>
    </row>
    <row r="2" spans="1:11" x14ac:dyDescent="0.3">
      <c r="A2" s="12"/>
      <c r="B2" s="12"/>
      <c r="C2" s="12"/>
      <c r="D2" s="12"/>
    </row>
    <row r="3" spans="1:11" x14ac:dyDescent="0.3">
      <c r="A3" s="12" t="s">
        <v>75</v>
      </c>
      <c r="B3" s="12"/>
      <c r="C3" s="12"/>
      <c r="D3" s="12"/>
    </row>
    <row r="4" spans="1:11" ht="15" thickBot="1" x14ac:dyDescent="0.35"/>
    <row r="5" spans="1:11" ht="38.25" customHeight="1" thickBot="1" x14ac:dyDescent="0.35">
      <c r="A5" s="43" t="s">
        <v>59</v>
      </c>
      <c r="B5" s="41" t="s">
        <v>94</v>
      </c>
      <c r="C5" s="42"/>
      <c r="D5" s="41" t="s">
        <v>94</v>
      </c>
      <c r="E5" s="42"/>
      <c r="F5" s="41" t="s">
        <v>94</v>
      </c>
      <c r="G5" s="42"/>
      <c r="H5" s="11" t="s">
        <v>72</v>
      </c>
      <c r="I5" s="11" t="s">
        <v>74</v>
      </c>
      <c r="J5" s="11" t="s">
        <v>99</v>
      </c>
      <c r="K5" s="43" t="s">
        <v>73</v>
      </c>
    </row>
    <row r="6" spans="1:11" ht="28.2" thickBot="1" x14ac:dyDescent="0.35">
      <c r="A6" s="45"/>
      <c r="B6" s="7" t="s">
        <v>61</v>
      </c>
      <c r="C6" s="7" t="s">
        <v>95</v>
      </c>
      <c r="D6" s="7" t="s">
        <v>96</v>
      </c>
      <c r="E6" s="7" t="s">
        <v>62</v>
      </c>
      <c r="F6" s="7" t="s">
        <v>97</v>
      </c>
      <c r="G6" s="30" t="s">
        <v>98</v>
      </c>
      <c r="H6" s="31"/>
      <c r="I6" s="32"/>
      <c r="J6" s="33"/>
      <c r="K6" s="44"/>
    </row>
    <row r="7" spans="1:11" ht="31.5" customHeight="1" thickBot="1" x14ac:dyDescent="0.35">
      <c r="A7" s="8" t="s">
        <v>63</v>
      </c>
      <c r="B7" s="26">
        <v>35698.410000000003</v>
      </c>
      <c r="C7" s="26">
        <f>+B7/70*30</f>
        <v>15299.318571428572</v>
      </c>
      <c r="D7" s="26">
        <v>35698.410000000003</v>
      </c>
      <c r="E7" s="26">
        <f>+D7/70*30</f>
        <v>15299.318571428572</v>
      </c>
      <c r="F7" s="26">
        <f>43712.34*0.7</f>
        <v>30598.637999999995</v>
      </c>
      <c r="G7" s="9">
        <f>+F7/70*30</f>
        <v>13113.701999999997</v>
      </c>
      <c r="H7" s="29">
        <f>+B7+C7</f>
        <v>50997.728571428575</v>
      </c>
      <c r="I7" s="29">
        <f>+C7+D7</f>
        <v>50997.728571428575</v>
      </c>
      <c r="J7" s="29">
        <f>+F7+G7</f>
        <v>43712.34</v>
      </c>
      <c r="K7" s="29">
        <f>+H7+I7+J7</f>
        <v>145707.79714285716</v>
      </c>
    </row>
    <row r="8" spans="1:11" ht="42" thickBot="1" x14ac:dyDescent="0.35">
      <c r="A8" s="8" t="s">
        <v>64</v>
      </c>
      <c r="B8" s="26">
        <v>367.48</v>
      </c>
      <c r="C8" s="26">
        <f t="shared" ref="C8:E13" si="0">+B8/70*30</f>
        <v>157.49142857142857</v>
      </c>
      <c r="D8" s="26">
        <v>367.48</v>
      </c>
      <c r="E8" s="26">
        <f t="shared" si="0"/>
        <v>157.49142857142857</v>
      </c>
      <c r="F8" s="26">
        <f>449.72*0.7</f>
        <v>314.80399999999997</v>
      </c>
      <c r="G8" s="9">
        <f t="shared" ref="G8:G13" si="1">+F8/70*30</f>
        <v>134.916</v>
      </c>
      <c r="H8" s="29">
        <f t="shared" ref="H8:I13" si="2">+B8+C8</f>
        <v>524.97142857142853</v>
      </c>
      <c r="I8" s="29">
        <f t="shared" si="2"/>
        <v>524.97142857142853</v>
      </c>
      <c r="J8" s="29">
        <f t="shared" ref="J8:J13" si="3">+F8+G8</f>
        <v>449.71999999999997</v>
      </c>
      <c r="K8" s="29">
        <f t="shared" ref="K8:K13" si="4">+H8+I8+J8</f>
        <v>1499.6628571428571</v>
      </c>
    </row>
    <row r="9" spans="1:11" ht="69.599999999999994" thickBot="1" x14ac:dyDescent="0.35">
      <c r="A9" s="8" t="s">
        <v>65</v>
      </c>
      <c r="B9" s="26">
        <v>1499.3999999999999</v>
      </c>
      <c r="C9" s="26">
        <f t="shared" si="0"/>
        <v>642.59999999999991</v>
      </c>
      <c r="D9" s="26">
        <v>1499.3999999999999</v>
      </c>
      <c r="E9" s="26">
        <f t="shared" si="0"/>
        <v>642.59999999999991</v>
      </c>
      <c r="F9" s="26">
        <f>1836*0.7</f>
        <v>1285.1999999999998</v>
      </c>
      <c r="G9" s="9">
        <f t="shared" si="1"/>
        <v>550.79999999999984</v>
      </c>
      <c r="H9" s="29">
        <f t="shared" si="2"/>
        <v>2142</v>
      </c>
      <c r="I9" s="29">
        <f t="shared" si="2"/>
        <v>2142</v>
      </c>
      <c r="J9" s="29">
        <f t="shared" si="3"/>
        <v>1835.9999999999995</v>
      </c>
      <c r="K9" s="29">
        <f t="shared" si="4"/>
        <v>6120</v>
      </c>
    </row>
    <row r="10" spans="1:11" ht="28.2" thickBot="1" x14ac:dyDescent="0.35">
      <c r="A10" s="8" t="s">
        <v>66</v>
      </c>
      <c r="B10" s="26">
        <v>13097.223999999998</v>
      </c>
      <c r="C10" s="26">
        <f t="shared" si="0"/>
        <v>5613.0959999999995</v>
      </c>
      <c r="D10" s="26">
        <v>13097.223999999998</v>
      </c>
      <c r="E10" s="26">
        <f t="shared" si="0"/>
        <v>5613.0959999999995</v>
      </c>
      <c r="F10" s="26">
        <f>16037.4*0.7</f>
        <v>11226.179999999998</v>
      </c>
      <c r="G10" s="9">
        <f t="shared" si="1"/>
        <v>4811.2199999999993</v>
      </c>
      <c r="H10" s="29">
        <f t="shared" si="2"/>
        <v>18710.32</v>
      </c>
      <c r="I10" s="29">
        <f t="shared" si="2"/>
        <v>18710.32</v>
      </c>
      <c r="J10" s="29">
        <f t="shared" si="3"/>
        <v>16037.399999999998</v>
      </c>
      <c r="K10" s="29">
        <f t="shared" si="4"/>
        <v>53458.039999999994</v>
      </c>
    </row>
    <row r="11" spans="1:11" ht="15" thickBot="1" x14ac:dyDescent="0.35">
      <c r="A11" s="8" t="s">
        <v>67</v>
      </c>
      <c r="B11" s="26">
        <v>17362.330000000002</v>
      </c>
      <c r="C11" s="26">
        <f t="shared" si="0"/>
        <v>7440.9985714285722</v>
      </c>
      <c r="D11" s="26">
        <v>17362.330000000002</v>
      </c>
      <c r="E11" s="26">
        <f t="shared" si="0"/>
        <v>7440.9985714285722</v>
      </c>
      <c r="F11" s="26">
        <f>21260.28*0.7</f>
        <v>14882.195999999998</v>
      </c>
      <c r="G11" s="9">
        <f t="shared" si="1"/>
        <v>6378.0839999999989</v>
      </c>
      <c r="H11" s="29">
        <f t="shared" si="2"/>
        <v>24803.328571428574</v>
      </c>
      <c r="I11" s="29">
        <f t="shared" si="2"/>
        <v>24803.328571428574</v>
      </c>
      <c r="J11" s="29">
        <f t="shared" si="3"/>
        <v>21260.28</v>
      </c>
      <c r="K11" s="29">
        <f t="shared" si="4"/>
        <v>70866.937142857147</v>
      </c>
    </row>
    <row r="12" spans="1:11" ht="42" thickBot="1" x14ac:dyDescent="0.35">
      <c r="A12" s="8" t="s">
        <v>68</v>
      </c>
      <c r="B12" s="9"/>
      <c r="C12" s="26">
        <f t="shared" si="0"/>
        <v>0</v>
      </c>
      <c r="D12" s="9"/>
      <c r="E12" s="26">
        <f t="shared" si="0"/>
        <v>0</v>
      </c>
      <c r="F12" s="9"/>
      <c r="G12" s="9">
        <f t="shared" si="1"/>
        <v>0</v>
      </c>
      <c r="H12" s="29">
        <f t="shared" si="2"/>
        <v>0</v>
      </c>
      <c r="I12" s="29">
        <f t="shared" si="2"/>
        <v>0</v>
      </c>
      <c r="J12" s="29">
        <f t="shared" si="3"/>
        <v>0</v>
      </c>
      <c r="K12" s="29">
        <f t="shared" si="4"/>
        <v>0</v>
      </c>
    </row>
    <row r="13" spans="1:11" ht="42" thickBot="1" x14ac:dyDescent="0.35">
      <c r="A13" s="8" t="s">
        <v>69</v>
      </c>
      <c r="B13" s="26">
        <v>35962.43</v>
      </c>
      <c r="C13" s="26">
        <f t="shared" si="0"/>
        <v>15412.470000000001</v>
      </c>
      <c r="D13" s="26">
        <v>35962.43</v>
      </c>
      <c r="E13" s="26">
        <f t="shared" si="0"/>
        <v>15412.470000000001</v>
      </c>
      <c r="F13" s="9">
        <f>44035.63*0.7</f>
        <v>30824.940999999995</v>
      </c>
      <c r="G13" s="9">
        <f t="shared" si="1"/>
        <v>13210.688999999998</v>
      </c>
      <c r="H13" s="29">
        <f t="shared" si="2"/>
        <v>51374.9</v>
      </c>
      <c r="I13" s="29">
        <f t="shared" si="2"/>
        <v>51374.9</v>
      </c>
      <c r="J13" s="29">
        <f t="shared" si="3"/>
        <v>44035.62999999999</v>
      </c>
      <c r="K13" s="29">
        <f t="shared" si="4"/>
        <v>146785.43</v>
      </c>
    </row>
    <row r="14" spans="1:11" ht="28.2" thickBot="1" x14ac:dyDescent="0.35">
      <c r="A14" s="10" t="s">
        <v>70</v>
      </c>
      <c r="B14" s="28">
        <f>SUM(B7:B13)</f>
        <v>103987.274</v>
      </c>
      <c r="C14" s="28">
        <f>SUM(C7:C13)</f>
        <v>44565.974571428575</v>
      </c>
      <c r="D14" s="28">
        <f t="shared" ref="D14:G14" si="5">SUM(D7:D13)</f>
        <v>103987.274</v>
      </c>
      <c r="E14" s="28">
        <f t="shared" si="5"/>
        <v>44565.974571428575</v>
      </c>
      <c r="F14" s="28">
        <f t="shared" si="5"/>
        <v>89131.958999999988</v>
      </c>
      <c r="G14" s="28">
        <f t="shared" si="5"/>
        <v>38199.410999999993</v>
      </c>
      <c r="H14" s="28">
        <f>SUM(H7:H13)</f>
        <v>148553.24857142859</v>
      </c>
      <c r="I14" s="28">
        <f>SUM(I7:I13)</f>
        <v>148553.24857142859</v>
      </c>
      <c r="J14" s="28">
        <f>SUM(J7:J13)</f>
        <v>127331.36999999998</v>
      </c>
      <c r="K14" s="28">
        <f>SUM(K7:K13)</f>
        <v>424437.86714285711</v>
      </c>
    </row>
    <row r="15" spans="1:11" ht="42" thickBot="1" x14ac:dyDescent="0.35">
      <c r="A15" s="8" t="s">
        <v>71</v>
      </c>
      <c r="B15" s="27">
        <f>+B14*0.07</f>
        <v>7279.1091800000013</v>
      </c>
      <c r="C15" s="27">
        <f>+C14*0.07</f>
        <v>3119.6182200000003</v>
      </c>
      <c r="D15" s="27">
        <f t="shared" ref="D15:E15" si="6">+D14*0.07</f>
        <v>7279.1091800000013</v>
      </c>
      <c r="E15" s="27">
        <f t="shared" si="6"/>
        <v>3119.6182200000003</v>
      </c>
      <c r="F15" s="9">
        <f t="shared" ref="F15:K15" si="7">+F14*0.07</f>
        <v>6239.2371299999995</v>
      </c>
      <c r="G15" s="9">
        <f t="shared" si="7"/>
        <v>2673.9587699999997</v>
      </c>
      <c r="H15" s="27">
        <f t="shared" si="7"/>
        <v>10398.727400000002</v>
      </c>
      <c r="I15" s="9">
        <f t="shared" si="7"/>
        <v>10398.727400000002</v>
      </c>
      <c r="J15" s="9">
        <f t="shared" si="7"/>
        <v>8913.1958999999988</v>
      </c>
      <c r="K15" s="29">
        <f t="shared" si="7"/>
        <v>29710.650700000002</v>
      </c>
    </row>
    <row r="16" spans="1:11" ht="15" thickBot="1" x14ac:dyDescent="0.35">
      <c r="A16" s="10" t="s">
        <v>60</v>
      </c>
      <c r="B16" s="28">
        <f>SUM(B14:B15)</f>
        <v>111266.38318</v>
      </c>
      <c r="C16" s="28">
        <f>SUM(C14:C15)</f>
        <v>47685.592791428571</v>
      </c>
      <c r="D16" s="28">
        <f t="shared" ref="D16:G16" si="8">SUM(D14:D15)</f>
        <v>111266.38318</v>
      </c>
      <c r="E16" s="28">
        <f t="shared" si="8"/>
        <v>47685.592791428571</v>
      </c>
      <c r="F16" s="28">
        <f t="shared" si="8"/>
        <v>95371.196129999982</v>
      </c>
      <c r="G16" s="28">
        <f t="shared" si="8"/>
        <v>40873.36976999999</v>
      </c>
      <c r="H16" s="28">
        <f>SUM(H14:H15)</f>
        <v>158951.97597142859</v>
      </c>
      <c r="I16" s="28">
        <f>SUM(I14:I15)</f>
        <v>158951.97597142859</v>
      </c>
      <c r="J16" s="28">
        <f>SUM(J14:J15)</f>
        <v>136244.56589999999</v>
      </c>
      <c r="K16" s="28">
        <f>SUM(K14:K15)</f>
        <v>454148.51784285711</v>
      </c>
    </row>
    <row r="17" spans="13:13" x14ac:dyDescent="0.3">
      <c r="M17" s="34"/>
    </row>
  </sheetData>
  <mergeCells count="5">
    <mergeCell ref="F5:G5"/>
    <mergeCell ref="K5:K6"/>
    <mergeCell ref="A5:A6"/>
    <mergeCell ref="B5:C5"/>
    <mergeCell ref="D5:E5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Zelenovic</dc:creator>
  <cp:lastModifiedBy>Dushanthi Fernando</cp:lastModifiedBy>
  <cp:lastPrinted>2018-11-13T11:36:19Z</cp:lastPrinted>
  <dcterms:created xsi:type="dcterms:W3CDTF">2017-11-15T21:17:43Z</dcterms:created>
  <dcterms:modified xsi:type="dcterms:W3CDTF">2018-11-13T11:41:41Z</dcterms:modified>
</cp:coreProperties>
</file>